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710" activeTab="0"/>
  </bookViews>
  <sheets>
    <sheet name="Calcul" sheetId="1" r:id="rId1"/>
  </sheets>
  <definedNames>
    <definedName name="rdt" localSheetId="0">'Calcul'!$AA$1:$AB$28</definedName>
    <definedName name="rdt">#REF!</definedName>
  </definedNames>
  <calcPr fullCalcOnLoad="1"/>
</workbook>
</file>

<file path=xl/sharedStrings.xml><?xml version="1.0" encoding="utf-8"?>
<sst xmlns="http://schemas.openxmlformats.org/spreadsheetml/2006/main" count="35" uniqueCount="33">
  <si>
    <t>Main d'œuvre</t>
  </si>
  <si>
    <t>Carburant</t>
  </si>
  <si>
    <t>Coûts</t>
  </si>
  <si>
    <t>Saisissez vos informations dans les cellules vertes :</t>
  </si>
  <si>
    <t>Calculez le coût de vos chantiers</t>
  </si>
  <si>
    <t>Quelle est la puissance de l'automoteur ?</t>
  </si>
  <si>
    <t>Matériel</t>
  </si>
  <si>
    <t>Données technico-économiques</t>
  </si>
  <si>
    <t>Consommation en carburant</t>
  </si>
  <si>
    <t>Nombre de personnes sur le chantier</t>
  </si>
  <si>
    <t>Intitulé de votre chantier :</t>
  </si>
  <si>
    <t>Temps passé sur le chantier</t>
  </si>
  <si>
    <t>Quel est le coût de référence de votre main d'œuvre en €/h</t>
  </si>
  <si>
    <t>heure</t>
  </si>
  <si>
    <t>Quel est le coût de l'outil --------------------&gt; en €/</t>
  </si>
  <si>
    <t>Quel est le prix de référence du carburant en €/litre</t>
  </si>
  <si>
    <t>Quelle est le taux de charge du  moteur (1)</t>
  </si>
  <si>
    <t>(1) Coef. moyen : tracteur &lt;140 ch : 35%, tracteur&gt;140 ch : 50%, tracteur au labour : 70%, automoteur de récolte : 70%, automoteur de pulvérisation : 40%</t>
  </si>
  <si>
    <t>litres/</t>
  </si>
  <si>
    <t xml:space="preserve">En quelle unité voulez-vous que le résultat soit exprimé ?    </t>
  </si>
  <si>
    <t>(ex : €/ ? --&gt; heure, hectare, m3, km, balle, voyage, quintal, tonne, …)</t>
  </si>
  <si>
    <t>Quelle est le coût du matériel automoteur hors carburant en € ?</t>
  </si>
  <si>
    <t>Quel est le débit de chantier en</t>
  </si>
  <si>
    <t>(si unité automoteur = unité outil alors débit de chantier = 1)</t>
  </si>
  <si>
    <t>Temps total en main d'œuvre</t>
  </si>
  <si>
    <t>Total avec marge commerciale</t>
  </si>
  <si>
    <t>A combien estimez vous votre marge commerciale ?</t>
  </si>
  <si>
    <r>
      <t xml:space="preserve">Ce coût est exprimé en -----------------------------------------------&gt; </t>
    </r>
    <r>
      <rPr>
        <b/>
        <sz val="12"/>
        <rFont val="Arial"/>
        <family val="2"/>
      </rPr>
      <t>€/</t>
    </r>
  </si>
  <si>
    <t>Labour</t>
  </si>
  <si>
    <t>hectare</t>
  </si>
  <si>
    <t>Consommation horaire en carburant</t>
  </si>
  <si>
    <t>Pour toutes remarques sur cet outil :</t>
  </si>
  <si>
    <t>sylvain.deseau@loiret.chambagri.fr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</si>
</sst>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&quot; ans&quot;"/>
    <numFmt numFmtId="173" formatCode="#,##0\ &quot;F&quot;"/>
    <numFmt numFmtId="174" formatCode="#,##0&quot; F/an&quot;"/>
    <numFmt numFmtId="175" formatCode="#,##0.0000000&quot; F/an&quot;"/>
    <numFmt numFmtId="176" formatCode="#,##0.0000000\ &quot;F&quot;"/>
    <numFmt numFmtId="177" formatCode="0&quot; CV&quot;"/>
    <numFmt numFmtId="178" formatCode="#,##0.000&quot; F/l&quot;"/>
    <numFmt numFmtId="179" formatCode="#,##0.00\ &quot;F&quot;"/>
    <numFmt numFmtId="180" formatCode="#,##0.000&quot; F/h&quot;"/>
    <numFmt numFmtId="181" formatCode="#,##0.0000000\ &quot;F&quot;;[Red]\-#,##0.0000000\ &quot;F&quot;"/>
    <numFmt numFmtId="182" formatCode="0.000"/>
    <numFmt numFmtId="183" formatCode="#,##0&quot; F/h&quot;"/>
    <numFmt numFmtId="184" formatCode="#,##0.00&quot; F/h&quot;"/>
    <numFmt numFmtId="185" formatCode="#,##0.00&quot; h/ha&quot;"/>
    <numFmt numFmtId="186" formatCode="#,##0&quot; F/ha&quot;"/>
    <numFmt numFmtId="187" formatCode="#,##0&quot; h&quot;"/>
    <numFmt numFmtId="188" formatCode="#,##0\ _F"/>
    <numFmt numFmtId="189" formatCode="#,##0.0&quot; F/h&quot;"/>
    <numFmt numFmtId="190" formatCode="#,##0.00&quot; ha/h&quot;"/>
    <numFmt numFmtId="191" formatCode="#,##0&quot; ha/an&quot;"/>
    <numFmt numFmtId="192" formatCode="#,##0.00&quot; F/ha&quot;"/>
    <numFmt numFmtId="193" formatCode="0.0"/>
    <numFmt numFmtId="194" formatCode="#,##0.0&quot; F/ha&quot;"/>
    <numFmt numFmtId="195" formatCode="[$€-2]\ #,##0"/>
    <numFmt numFmtId="196" formatCode="#,##0&quot; €/an&quot;"/>
    <numFmt numFmtId="197" formatCode="#,##0&quot;&quot;"/>
    <numFmt numFmtId="198" formatCode="#,##0.00,&quot;ha/h&quot;"/>
    <numFmt numFmtId="199" formatCode="#,##0.0&quot; ha/h&quot;"/>
    <numFmt numFmtId="200" formatCode="#,##0.00,&quot;€/&quot;"/>
    <numFmt numFmtId="201" formatCode="#,##0.00&quot;€/&quot;"/>
    <numFmt numFmtId="202" formatCode="#,##0&quot; €/&quot;"/>
    <numFmt numFmtId="203" formatCode="0&quot; Ch&quot;"/>
    <numFmt numFmtId="204" formatCode="#,##0.00&quot;€/h&quot;"/>
    <numFmt numFmtId="205" formatCode="#,##0&quot; €&quot;"/>
    <numFmt numFmtId="206" formatCode="#,##0.00&quot;€/ha&quot;"/>
    <numFmt numFmtId="207" formatCode="#,##0&quot; h/an&quot;"/>
    <numFmt numFmtId="208" formatCode="#,##0.00,&quot;€/h&quot;"/>
    <numFmt numFmtId="209" formatCode="0.0%"/>
    <numFmt numFmtId="210" formatCode="#,##0.00\ &quot;€&quot;"/>
    <numFmt numFmtId="211" formatCode="#,##0\ &quot;€&quot;"/>
  </numFmts>
  <fonts count="57">
    <font>
      <sz val="10"/>
      <name val="Arial"/>
      <family val="0"/>
    </font>
    <font>
      <sz val="14"/>
      <name val="Impact"/>
      <family val="2"/>
    </font>
    <font>
      <sz val="9"/>
      <name val="Times New Roman"/>
      <family val="1"/>
    </font>
    <font>
      <i/>
      <sz val="24"/>
      <name val="Impact"/>
      <family val="2"/>
    </font>
    <font>
      <sz val="12"/>
      <name val="Impact"/>
      <family val="2"/>
    </font>
    <font>
      <sz val="12"/>
      <name val="Arial"/>
      <family val="0"/>
    </font>
    <font>
      <sz val="20"/>
      <name val="Matura MT Script Capitals"/>
      <family val="4"/>
    </font>
    <font>
      <sz val="16"/>
      <name val="Impact"/>
      <family val="2"/>
    </font>
    <font>
      <sz val="12"/>
      <name val="Times New Roman"/>
      <family val="1"/>
    </font>
    <font>
      <i/>
      <sz val="12"/>
      <name val="Impact"/>
      <family val="2"/>
    </font>
    <font>
      <i/>
      <u val="single"/>
      <sz val="12"/>
      <name val="Impact"/>
      <family val="2"/>
    </font>
    <font>
      <sz val="9"/>
      <name val="Arial"/>
      <family val="2"/>
    </font>
    <font>
      <i/>
      <sz val="18"/>
      <name val="Impact"/>
      <family val="2"/>
    </font>
    <font>
      <i/>
      <sz val="14"/>
      <name val="Impact"/>
      <family val="2"/>
    </font>
    <font>
      <sz val="14"/>
      <name val="Arial"/>
      <family val="0"/>
    </font>
    <font>
      <b/>
      <sz val="12"/>
      <name val="Arial"/>
      <family val="2"/>
    </font>
    <font>
      <sz val="12"/>
      <name val="Arial Black"/>
      <family val="2"/>
    </font>
    <font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201" fontId="4" fillId="0" borderId="0" xfId="0" applyNumberFormat="1" applyFont="1" applyBorder="1" applyAlignment="1" applyProtection="1">
      <alignment/>
      <protection/>
    </xf>
    <xf numFmtId="194" fontId="4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201" fontId="16" fillId="0" borderId="0" xfId="0" applyNumberFormat="1" applyFont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2" fontId="5" fillId="0" borderId="0" xfId="0" applyNumberFormat="1" applyFont="1" applyAlignment="1" applyProtection="1">
      <alignment/>
      <protection/>
    </xf>
    <xf numFmtId="201" fontId="1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right"/>
      <protection/>
    </xf>
    <xf numFmtId="201" fontId="16" fillId="0" borderId="0" xfId="0" applyNumberFormat="1" applyFont="1" applyAlignment="1" applyProtection="1">
      <alignment/>
      <protection/>
    </xf>
    <xf numFmtId="0" fontId="45" fillId="0" borderId="0" xfId="45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201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202" fontId="16" fillId="0" borderId="0" xfId="0" applyNumberFormat="1" applyFont="1" applyBorder="1" applyAlignment="1" applyProtection="1">
      <alignment vertical="center"/>
      <protection/>
    </xf>
    <xf numFmtId="202" fontId="16" fillId="0" borderId="0" xfId="0" applyNumberFormat="1" applyFont="1" applyAlignment="1" applyProtection="1">
      <alignment vertical="center"/>
      <protection/>
    </xf>
    <xf numFmtId="9" fontId="9" fillId="34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1" fontId="9" fillId="34" borderId="11" xfId="0" applyNumberFormat="1" applyFont="1" applyFill="1" applyBorder="1" applyAlignment="1" applyProtection="1">
      <alignment horizontal="center"/>
      <protection locked="0"/>
    </xf>
    <xf numFmtId="1" fontId="0" fillId="34" borderId="12" xfId="0" applyNumberForma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9" fontId="0" fillId="34" borderId="12" xfId="0" applyNumberFormat="1" applyFill="1" applyBorder="1" applyAlignment="1" applyProtection="1">
      <alignment horizontal="center"/>
      <protection locked="0"/>
    </xf>
    <xf numFmtId="0" fontId="13" fillId="34" borderId="11" xfId="0" applyFont="1" applyFill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/>
      <protection locked="0"/>
    </xf>
    <xf numFmtId="2" fontId="9" fillId="34" borderId="11" xfId="0" applyNumberFormat="1" applyFont="1" applyFill="1" applyBorder="1" applyAlignment="1" applyProtection="1">
      <alignment horizontal="center"/>
      <protection locked="0"/>
    </xf>
    <xf numFmtId="2" fontId="0" fillId="34" borderId="12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43</xdr:row>
      <xdr:rowOff>142875</xdr:rowOff>
    </xdr:from>
    <xdr:to>
      <xdr:col>2</xdr:col>
      <xdr:colOff>838200</xdr:colOff>
      <xdr:row>51</xdr:row>
      <xdr:rowOff>38100</xdr:rowOff>
    </xdr:to>
    <xdr:pic>
      <xdr:nvPicPr>
        <xdr:cNvPr id="1" name="Picture 1" descr="E:\Mes documents\Mes images\Logo\logo_CA_Loiret_Lett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715375"/>
          <a:ext cx="1123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762000</xdr:colOff>
      <xdr:row>16</xdr:row>
      <xdr:rowOff>9525</xdr:rowOff>
    </xdr:from>
    <xdr:to>
      <xdr:col>3</xdr:col>
      <xdr:colOff>914400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86300" y="31527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lvain.deseau@loiret.chambagri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7"/>
  <sheetViews>
    <sheetView showZeros="0" tabSelected="1" zoomScale="90" zoomScaleNormal="90" zoomScalePageLayoutView="0" workbookViewId="0" topLeftCell="A1">
      <selection activeCell="E25" sqref="E25:F25"/>
    </sheetView>
  </sheetViews>
  <sheetFormatPr defaultColWidth="11.57421875" defaultRowHeight="12.75"/>
  <cols>
    <col min="1" max="1" width="3.8515625" style="2" customWidth="1"/>
    <col min="2" max="2" width="5.7109375" style="2" customWidth="1"/>
    <col min="3" max="3" width="49.28125" style="2" customWidth="1"/>
    <col min="4" max="4" width="16.140625" style="2" customWidth="1"/>
    <col min="5" max="6" width="8.421875" style="2" customWidth="1"/>
    <col min="7" max="26" width="11.57421875" style="2" customWidth="1"/>
    <col min="27" max="27" width="13.28125" style="2" bestFit="1" customWidth="1"/>
    <col min="28" max="28" width="4.7109375" style="2" bestFit="1" customWidth="1"/>
    <col min="29" max="16384" width="11.57421875" style="2" customWidth="1"/>
  </cols>
  <sheetData>
    <row r="1" spans="2:28" ht="24" customHeight="1">
      <c r="B1" s="38" t="s">
        <v>4</v>
      </c>
      <c r="C1" s="38"/>
      <c r="D1" s="38"/>
      <c r="E1" s="38"/>
      <c r="F1" s="38"/>
      <c r="AA1" s="5"/>
      <c r="AB1" s="5"/>
    </row>
    <row r="2" spans="2:28" ht="6" customHeight="1">
      <c r="B2" s="38"/>
      <c r="C2" s="38"/>
      <c r="D2" s="38"/>
      <c r="E2" s="38"/>
      <c r="F2" s="38"/>
      <c r="AA2" s="5"/>
      <c r="AB2" s="5"/>
    </row>
    <row r="3" spans="2:28" ht="22.5" customHeight="1">
      <c r="B3" s="58" t="s">
        <v>3</v>
      </c>
      <c r="C3" s="59"/>
      <c r="D3" s="59"/>
      <c r="E3" s="59"/>
      <c r="F3" s="59"/>
      <c r="AA3" s="5"/>
      <c r="AB3" s="5"/>
    </row>
    <row r="4" spans="2:28" ht="8.25" customHeight="1">
      <c r="B4" s="6"/>
      <c r="C4" s="18"/>
      <c r="D4" s="18"/>
      <c r="E4" s="18"/>
      <c r="F4" s="18"/>
      <c r="AA4" s="5"/>
      <c r="AB4" s="5"/>
    </row>
    <row r="5" spans="2:28" ht="16.5" customHeight="1">
      <c r="B5" s="6"/>
      <c r="C5" s="41" t="s">
        <v>10</v>
      </c>
      <c r="D5" s="41"/>
      <c r="E5" s="39"/>
      <c r="F5" s="40"/>
      <c r="AA5" s="5"/>
      <c r="AB5" s="5"/>
    </row>
    <row r="6" spans="2:28" ht="17.25" customHeight="1">
      <c r="B6" s="6"/>
      <c r="C6" s="63" t="s">
        <v>28</v>
      </c>
      <c r="D6" s="64"/>
      <c r="E6" s="64"/>
      <c r="F6" s="65"/>
      <c r="AA6" s="5"/>
      <c r="AB6" s="5"/>
    </row>
    <row r="7" spans="2:28" ht="6.75" customHeight="1">
      <c r="B7" s="6"/>
      <c r="C7" s="41"/>
      <c r="D7" s="37"/>
      <c r="E7" s="49"/>
      <c r="F7" s="50"/>
      <c r="AA7" s="5"/>
      <c r="AB7" s="5"/>
    </row>
    <row r="8" spans="2:28" ht="17.25" customHeight="1">
      <c r="B8" s="6"/>
      <c r="C8" s="41" t="s">
        <v>19</v>
      </c>
      <c r="D8" s="37"/>
      <c r="E8" s="37"/>
      <c r="F8" s="37"/>
      <c r="AA8" s="5"/>
      <c r="AB8" s="5"/>
    </row>
    <row r="9" spans="2:28" s="10" customFormat="1" ht="15.75" customHeight="1">
      <c r="B9" s="8"/>
      <c r="C9" s="60" t="s">
        <v>20</v>
      </c>
      <c r="D9" s="42"/>
      <c r="E9" s="51" t="s">
        <v>29</v>
      </c>
      <c r="F9" s="52"/>
      <c r="AA9" s="11"/>
      <c r="AB9" s="11"/>
    </row>
    <row r="10" spans="2:28" s="10" customFormat="1" ht="5.25" customHeight="1">
      <c r="B10" s="8"/>
      <c r="C10" s="24"/>
      <c r="D10" s="9"/>
      <c r="E10" s="34"/>
      <c r="F10" s="35"/>
      <c r="AA10" s="11"/>
      <c r="AB10" s="11"/>
    </row>
    <row r="11" spans="2:28" s="10" customFormat="1" ht="18" customHeight="1">
      <c r="B11" s="8"/>
      <c r="C11" s="41" t="s">
        <v>21</v>
      </c>
      <c r="D11" s="61"/>
      <c r="E11" s="51">
        <v>14.1</v>
      </c>
      <c r="F11" s="52"/>
      <c r="AA11" s="11"/>
      <c r="AB11" s="11"/>
    </row>
    <row r="12" spans="2:28" s="10" customFormat="1" ht="18" customHeight="1">
      <c r="B12" s="8"/>
      <c r="C12" s="41" t="s">
        <v>27</v>
      </c>
      <c r="D12" s="68"/>
      <c r="E12" s="51" t="s">
        <v>13</v>
      </c>
      <c r="F12" s="52"/>
      <c r="AA12" s="11"/>
      <c r="AB12" s="11"/>
    </row>
    <row r="13" spans="2:28" s="10" customFormat="1" ht="18" customHeight="1">
      <c r="B13" s="8"/>
      <c r="C13" s="41" t="s">
        <v>5</v>
      </c>
      <c r="D13" s="37"/>
      <c r="E13" s="51">
        <v>130</v>
      </c>
      <c r="F13" s="52"/>
      <c r="AA13" s="11"/>
      <c r="AB13" s="11"/>
    </row>
    <row r="14" spans="2:28" s="10" customFormat="1" ht="18" customHeight="1">
      <c r="B14" s="8"/>
      <c r="C14" s="41" t="s">
        <v>16</v>
      </c>
      <c r="D14" s="37"/>
      <c r="E14" s="47">
        <v>0.5</v>
      </c>
      <c r="F14" s="62"/>
      <c r="AA14" s="11"/>
      <c r="AB14" s="11"/>
    </row>
    <row r="15" spans="2:28" s="10" customFormat="1" ht="18" customHeight="1">
      <c r="B15" s="8"/>
      <c r="C15" s="41" t="s">
        <v>15</v>
      </c>
      <c r="D15" s="37"/>
      <c r="E15" s="51">
        <v>0.75</v>
      </c>
      <c r="F15" s="52"/>
      <c r="AA15" s="11"/>
      <c r="AB15" s="11"/>
    </row>
    <row r="16" spans="2:28" s="10" customFormat="1" ht="18" customHeight="1">
      <c r="B16" s="8"/>
      <c r="C16" s="7"/>
      <c r="D16" s="19"/>
      <c r="E16" s="12"/>
      <c r="F16" s="13"/>
      <c r="AA16" s="11"/>
      <c r="AB16" s="11"/>
    </row>
    <row r="17" spans="2:28" s="10" customFormat="1" ht="18" customHeight="1">
      <c r="B17" s="8"/>
      <c r="C17" s="7" t="s">
        <v>14</v>
      </c>
      <c r="D17" s="21" t="str">
        <f>E9</f>
        <v>hectare</v>
      </c>
      <c r="E17" s="66">
        <v>10</v>
      </c>
      <c r="F17" s="67"/>
      <c r="AA17" s="11"/>
      <c r="AB17" s="11"/>
    </row>
    <row r="18" spans="2:28" s="10" customFormat="1" ht="15.75" customHeight="1">
      <c r="B18" s="8"/>
      <c r="C18" s="41"/>
      <c r="D18" s="42"/>
      <c r="E18" s="49"/>
      <c r="F18" s="50"/>
      <c r="AA18" s="11"/>
      <c r="AB18" s="11"/>
    </row>
    <row r="19" spans="2:28" s="10" customFormat="1" ht="15.75" customHeight="1">
      <c r="B19" s="8"/>
      <c r="C19" s="7" t="s">
        <v>22</v>
      </c>
      <c r="D19" s="23" t="str">
        <f>IF(E9=E12,"",E9)</f>
        <v>hectare</v>
      </c>
      <c r="E19" s="69" t="str">
        <f>IF(E9=E12,"","/ heure ?")</f>
        <v>/ heure ?</v>
      </c>
      <c r="F19" s="70"/>
      <c r="AA19" s="11"/>
      <c r="AB19" s="11"/>
    </row>
    <row r="20" spans="2:28" s="10" customFormat="1" ht="15.75" customHeight="1">
      <c r="B20" s="8"/>
      <c r="C20" s="54" t="s">
        <v>23</v>
      </c>
      <c r="D20" s="55"/>
      <c r="E20" s="51">
        <v>0.7</v>
      </c>
      <c r="F20" s="52"/>
      <c r="AA20" s="11"/>
      <c r="AB20" s="11"/>
    </row>
    <row r="21" spans="2:28" s="10" customFormat="1" ht="15.75" customHeight="1">
      <c r="B21" s="8"/>
      <c r="C21" s="41" t="s">
        <v>12</v>
      </c>
      <c r="D21" s="37"/>
      <c r="E21" s="56">
        <v>18</v>
      </c>
      <c r="F21" s="57"/>
      <c r="AA21" s="11"/>
      <c r="AB21" s="11"/>
    </row>
    <row r="22" spans="2:28" s="10" customFormat="1" ht="15.75" customHeight="1">
      <c r="B22" s="8"/>
      <c r="C22" s="41"/>
      <c r="D22" s="42"/>
      <c r="E22" s="49"/>
      <c r="F22" s="50"/>
      <c r="AA22" s="11"/>
      <c r="AB22" s="11"/>
    </row>
    <row r="23" spans="2:28" s="10" customFormat="1" ht="15.75" customHeight="1">
      <c r="B23" s="8"/>
      <c r="C23" s="41" t="s">
        <v>9</v>
      </c>
      <c r="D23" s="42"/>
      <c r="E23" s="51">
        <v>1</v>
      </c>
      <c r="F23" s="52"/>
      <c r="AA23" s="11"/>
      <c r="AB23" s="11"/>
    </row>
    <row r="24" spans="2:28" s="10" customFormat="1" ht="15.75" customHeight="1">
      <c r="B24" s="8"/>
      <c r="C24" s="41"/>
      <c r="D24" s="77"/>
      <c r="E24" s="49"/>
      <c r="F24" s="50"/>
      <c r="AA24" s="11"/>
      <c r="AB24" s="11"/>
    </row>
    <row r="25" spans="2:28" s="10" customFormat="1" ht="15.75" customHeight="1">
      <c r="B25" s="8"/>
      <c r="C25" s="41" t="s">
        <v>26</v>
      </c>
      <c r="D25" s="37"/>
      <c r="E25" s="47">
        <v>0.2</v>
      </c>
      <c r="F25" s="48"/>
      <c r="AA25" s="11"/>
      <c r="AB25" s="11"/>
    </row>
    <row r="26" spans="2:28" s="10" customFormat="1" ht="12.75" customHeight="1">
      <c r="B26" s="8"/>
      <c r="C26" s="7"/>
      <c r="D26" s="9"/>
      <c r="E26" s="12"/>
      <c r="F26" s="13"/>
      <c r="AA26" s="11"/>
      <c r="AB26" s="11"/>
    </row>
    <row r="27" spans="2:28" s="10" customFormat="1" ht="24.75" customHeight="1">
      <c r="B27" s="78" t="s">
        <v>17</v>
      </c>
      <c r="C27" s="79"/>
      <c r="D27" s="79"/>
      <c r="E27" s="79"/>
      <c r="F27" s="79"/>
      <c r="AA27" s="11"/>
      <c r="AB27" s="11"/>
    </row>
    <row r="28" spans="2:28" ht="21" customHeight="1" thickBot="1">
      <c r="B28" s="1"/>
      <c r="C28" s="1"/>
      <c r="D28" s="1"/>
      <c r="E28" s="1"/>
      <c r="F28" s="1"/>
      <c r="AA28" s="5"/>
      <c r="AB28" s="14"/>
    </row>
    <row r="29" spans="2:6" ht="19.5" thickBot="1" thickTop="1">
      <c r="B29" s="71" t="s">
        <v>7</v>
      </c>
      <c r="C29" s="72"/>
      <c r="D29" s="72"/>
      <c r="E29" s="72"/>
      <c r="F29" s="73"/>
    </row>
    <row r="30" ht="10.5" customHeight="1" thickTop="1"/>
    <row r="31" spans="3:6" s="20" customFormat="1" ht="15">
      <c r="C31" s="20" t="s">
        <v>30</v>
      </c>
      <c r="D31" s="20">
        <f>0.22*E13*E14</f>
        <v>14.3</v>
      </c>
      <c r="E31" s="31" t="s">
        <v>18</v>
      </c>
      <c r="F31" s="20" t="s">
        <v>13</v>
      </c>
    </row>
    <row r="32" spans="3:6" s="20" customFormat="1" ht="15">
      <c r="C32" s="20" t="s">
        <v>8</v>
      </c>
      <c r="D32" s="29">
        <f>(0.22*E13*E14)/E20</f>
        <v>20.42857142857143</v>
      </c>
      <c r="E32" s="31" t="s">
        <v>18</v>
      </c>
      <c r="F32" s="20" t="str">
        <f>E9</f>
        <v>hectare</v>
      </c>
    </row>
    <row r="33" spans="3:6" s="20" customFormat="1" ht="15">
      <c r="C33" s="20" t="s">
        <v>11</v>
      </c>
      <c r="D33" s="29">
        <f>1/E20</f>
        <v>1.4285714285714286</v>
      </c>
      <c r="E33" s="31" t="str">
        <f>IF(E9=E12,"","heures/")</f>
        <v>heures/</v>
      </c>
      <c r="F33" s="20" t="str">
        <f>E9</f>
        <v>hectare</v>
      </c>
    </row>
    <row r="34" spans="3:6" s="20" customFormat="1" ht="15">
      <c r="C34" s="20" t="s">
        <v>24</v>
      </c>
      <c r="D34" s="29">
        <f>D33*E23</f>
        <v>1.4285714285714286</v>
      </c>
      <c r="E34" s="31" t="str">
        <f>IF(E9=E12,"","heures/")</f>
        <v>heures/</v>
      </c>
      <c r="F34" s="20" t="str">
        <f>E9</f>
        <v>hectare</v>
      </c>
    </row>
    <row r="35" s="20" customFormat="1" ht="15">
      <c r="D35" s="29"/>
    </row>
    <row r="36" s="20" customFormat="1" ht="15">
      <c r="D36" s="29"/>
    </row>
    <row r="37" s="20" customFormat="1" ht="6.75" customHeight="1" thickBot="1"/>
    <row r="38" spans="2:10" ht="20.25" customHeight="1" thickBot="1" thickTop="1">
      <c r="B38" s="74" t="s">
        <v>2</v>
      </c>
      <c r="C38" s="75"/>
      <c r="D38" s="75"/>
      <c r="E38" s="75"/>
      <c r="F38" s="76"/>
      <c r="G38" s="53"/>
      <c r="H38" s="53"/>
      <c r="I38" s="53"/>
      <c r="J38" s="53"/>
    </row>
    <row r="39" spans="2:6" ht="9.75" customHeight="1" thickTop="1">
      <c r="B39" s="3"/>
      <c r="C39" s="4"/>
      <c r="D39" s="10"/>
      <c r="E39" s="16"/>
      <c r="F39" s="17"/>
    </row>
    <row r="40" spans="2:6" s="15" customFormat="1" ht="15" customHeight="1">
      <c r="B40" s="25"/>
      <c r="C40" s="27" t="s">
        <v>6</v>
      </c>
      <c r="D40" s="22">
        <f>(E11/E20)+E17</f>
        <v>30.142857142857142</v>
      </c>
      <c r="E40" s="43" t="str">
        <f>E9</f>
        <v>hectare</v>
      </c>
      <c r="F40" s="44"/>
    </row>
    <row r="41" spans="2:6" s="15" customFormat="1" ht="16.5" customHeight="1">
      <c r="B41" s="25"/>
      <c r="C41" s="26" t="s">
        <v>1</v>
      </c>
      <c r="D41" s="22">
        <f>D32*E15</f>
        <v>15.321428571428573</v>
      </c>
      <c r="E41" s="45" t="str">
        <f>E9</f>
        <v>hectare</v>
      </c>
      <c r="F41" s="44"/>
    </row>
    <row r="42" spans="3:10" s="15" customFormat="1" ht="17.25" customHeight="1">
      <c r="C42" s="26" t="s">
        <v>0</v>
      </c>
      <c r="D42" s="30">
        <f>D34*E21</f>
        <v>25.714285714285715</v>
      </c>
      <c r="E42" s="46" t="str">
        <f>E9</f>
        <v>hectare</v>
      </c>
      <c r="F42" s="44"/>
      <c r="J42" s="28"/>
    </row>
    <row r="43" spans="3:6" ht="19.5">
      <c r="C43" s="26" t="s">
        <v>25</v>
      </c>
      <c r="D43" s="32">
        <f>(D40+D41+D42)*(1+E25)</f>
        <v>85.41428571428571</v>
      </c>
      <c r="E43" s="36" t="str">
        <f>E9</f>
        <v>hectare</v>
      </c>
      <c r="F43" s="37"/>
    </row>
    <row r="44" s="20" customFormat="1" ht="15"/>
    <row r="45" s="20" customFormat="1" ht="15"/>
    <row r="46" s="20" customFormat="1" ht="15">
      <c r="E46" s="31" t="s">
        <v>31</v>
      </c>
    </row>
    <row r="47" ht="12.75">
      <c r="E47" s="33" t="s">
        <v>32</v>
      </c>
    </row>
    <row r="48" ht="12.75"/>
    <row r="49" ht="12.75"/>
    <row r="50" ht="12.75"/>
    <row r="51" ht="12.75"/>
  </sheetData>
  <sheetProtection/>
  <mergeCells count="45">
    <mergeCell ref="E19:F19"/>
    <mergeCell ref="E20:F20"/>
    <mergeCell ref="B29:F29"/>
    <mergeCell ref="B38:F38"/>
    <mergeCell ref="E23:F23"/>
    <mergeCell ref="E24:F24"/>
    <mergeCell ref="C24:D24"/>
    <mergeCell ref="B27:F27"/>
    <mergeCell ref="C25:D25"/>
    <mergeCell ref="E17:F17"/>
    <mergeCell ref="E12:F12"/>
    <mergeCell ref="C13:D13"/>
    <mergeCell ref="E13:F13"/>
    <mergeCell ref="C12:D12"/>
    <mergeCell ref="E15:F15"/>
    <mergeCell ref="B3:F3"/>
    <mergeCell ref="C9:D9"/>
    <mergeCell ref="C11:D11"/>
    <mergeCell ref="C18:D18"/>
    <mergeCell ref="E14:F14"/>
    <mergeCell ref="C15:D15"/>
    <mergeCell ref="C8:F8"/>
    <mergeCell ref="C14:D14"/>
    <mergeCell ref="C5:D5"/>
    <mergeCell ref="C6:F6"/>
    <mergeCell ref="E7:F7"/>
    <mergeCell ref="E9:F9"/>
    <mergeCell ref="G38:J38"/>
    <mergeCell ref="C20:D20"/>
    <mergeCell ref="C23:D23"/>
    <mergeCell ref="C21:D21"/>
    <mergeCell ref="E21:F21"/>
    <mergeCell ref="E22:F22"/>
    <mergeCell ref="E11:F11"/>
    <mergeCell ref="E18:F18"/>
    <mergeCell ref="E43:F43"/>
    <mergeCell ref="B1:F1"/>
    <mergeCell ref="B2:F2"/>
    <mergeCell ref="E5:F5"/>
    <mergeCell ref="C7:D7"/>
    <mergeCell ref="C22:D22"/>
    <mergeCell ref="E40:F40"/>
    <mergeCell ref="E41:F41"/>
    <mergeCell ref="E42:F42"/>
    <mergeCell ref="E25:F25"/>
  </mergeCells>
  <hyperlinks>
    <hyperlink ref="E47" r:id="rId1" display="sylvain.deseau@loiret.chambagri.fr"/>
  </hyperlinks>
  <printOptions/>
  <pageMargins left="0.5905511811023623" right="0.5905511811023623" top="0.3937007874015748" bottom="0.4724409448818898" header="0.5118110236220472" footer="0.6692913385826772"/>
  <pageSetup horizontalDpi="300" verticalDpi="300" orientation="portrait" paperSize="9" r:id="rId3"/>
  <headerFooter alignWithMargins="0">
    <oddFooter>&amp;C
&amp;8Sylvain DESEAU - Conseiller Agro-Equipements - Chambre d'Agriculture du Loiret.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Chambre Agriculture LOIRET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GDA de Sougy-Cravant</dc:creator>
  <cp:keywords/>
  <dc:description/>
  <cp:lastModifiedBy>install</cp:lastModifiedBy>
  <cp:lastPrinted>2014-09-15T13:00:54Z</cp:lastPrinted>
  <dcterms:created xsi:type="dcterms:W3CDTF">2000-02-29T10:57:31Z</dcterms:created>
  <dcterms:modified xsi:type="dcterms:W3CDTF">2018-01-31T16:10:23Z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